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a0387419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b1ba6ff70a144f56"/>
    <x:sheet xmlns:r="http://schemas.openxmlformats.org/officeDocument/2006/relationships" name="Published Results" sheetId="2" r:id="R5550a99edea34519"/>
    <x:sheet xmlns:r="http://schemas.openxmlformats.org/officeDocument/2006/relationships" name="30-Year Summary" sheetId="3" r:id="Rbfbb518342f24e61"/>
    <x:sheet xmlns:r="http://schemas.openxmlformats.org/officeDocument/2006/relationships" name="1.00% vs 0.10%" sheetId="4" r:id="R0a349b1357b745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$#,##0;[Red]($#,##0);-"/>
    <x:numFmt numFmtId="202" formatCode="0.0%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00FF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25"/>
      </x:patternFill>
    </x:fill>
    <x:fill>
      <x:patternFill patternType="solid">
        <x:fgColor rgb="FF2D5B3F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1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f423461c44587" /><Relationship Type="http://schemas.openxmlformats.org/officeDocument/2006/relationships/theme" Target="/xl/theme/theme1.xml" Id="R0de8891bec784ea3" /><Relationship Type="http://schemas.openxmlformats.org/officeDocument/2006/relationships/sharedStrings" Target="/xl/sharedStrings.xml" Id="R001e3bc63a6d407b" /><Relationship Type="http://schemas.openxmlformats.org/officeDocument/2006/relationships/worksheet" Target="/xl/worksheets/sheet1.xml" Id="Rb1ba6ff70a144f56" /><Relationship Type="http://schemas.openxmlformats.org/officeDocument/2006/relationships/worksheet" Target="/xl/worksheets/sheet2.xml" Id="R5550a99edea34519" /><Relationship Type="http://schemas.openxmlformats.org/officeDocument/2006/relationships/worksheet" Target="/xl/worksheets/sheet3.xml" Id="Rbfbb518342f24e61" /><Relationship Type="http://schemas.openxmlformats.org/officeDocument/2006/relationships/worksheet" Target="/xl/worksheets/sheet4.xml" Id="R0a349b1357b745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95ab43181d4ec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30-Year Gap from a 1.00% Annual Cost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Gap: 1.00% cost vs 0.00% cost ($)</c:v>
          </c:tx>
          <c:cat>
            <c:strRef>
              <c:f>'30-Year Summary'!$A$4:$A$8</c:f>
              <c:strCache>
                <c:ptCount val="0"/>
              </c:strCache>
            </c:strRef>
          </c:cat>
          <c:val>
            <c:numRef>
              <c:f>'30-Year Summary'!$B$4:$B$8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95ab43181d4ec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57d25a4225744e7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</x:cols>
  <x:sheetData>
    <x:row r="1">
      <x:c r="A1" s="26" t="str">
        <x:v>Terra 1% Fee Study — Assumptions</x:v>
      </x:c>
      <x:c r="B1" s="26"/>
      <x:c r="C1" s="9"/>
      <x:c r="D1" s="9"/>
    </x:row>
    <x:row r="2">
      <x:c r="A2" s="27"/>
      <x:c r="B2" s="27"/>
    </x:row>
    <x:row r="3">
      <x:c r="A3" s="28" t="str">
        <x:v>Gross annual return</x:v>
      </x:c>
      <x:c r="B3" s="29" t="n">
        <x:v>0.07</x:v>
      </x:c>
    </x:row>
    <x:row r="4">
      <x:c r="A4" s="28" t="str">
        <x:v>Annual cost — study scenario</x:v>
      </x:c>
      <x:c r="B4" s="29" t="n">
        <x:v>0.01</x:v>
      </x:c>
    </x:row>
    <x:row r="5">
      <x:c r="A5" s="28" t="str">
        <x:v>Annual cost — zero-cost comparison</x:v>
      </x:c>
      <x:c r="B5" s="29" t="n">
        <x:v>0</x:v>
      </x:c>
    </x:row>
    <x:row r="6">
      <x:c r="A6" s="28" t="str">
        <x:v>Annual cost — low-cost sensitivity</x:v>
      </x:c>
      <x:c r="B6" s="29" t="n">
        <x:v>0.001</x:v>
      </x:c>
    </x:row>
    <x:row r="7">
      <x:c r="A7" s="28" t="str">
        <x:v>Annual contribution</x:v>
      </x:c>
      <x:c r="B7" s="30" t="n">
        <x:v>0</x:v>
      </x:c>
    </x:row>
    <x:row r="8">
      <x:c r="A8" s="28" t="str">
        <x:v>Fee timing</x:v>
      </x:c>
      <x:c r="B8" s="31" t="str">
        <x:v>Growth first, then annual percentage cost</x:v>
      </x:c>
    </x:row>
    <x:row r="9">
      <x:c r="A9" s="28" t="str">
        <x:v>Study version</x:v>
      </x:c>
      <x:c r="B9" s="31" t="str">
        <x:v>v1.9.9</x:v>
      </x:c>
    </x:row>
    <x:row r="10">
      <x:c r="A10" s="27"/>
      <x:c r="B10" s="27"/>
    </x:row>
    <x:row r="11">
      <x:c r="A11" s="32" t="str">
        <x:v>Source / context</x:v>
      </x:c>
      <x:c r="B11" s="32" t="str">
        <x:v>URL</x:v>
      </x:c>
    </x:row>
    <x:row r="12">
      <x:c r="A12" s="27" t="str">
        <x:v>SEC / Investor.gov — How Fees and Expenses Affect Your Investment Portfolio</x:v>
      </x:c>
      <x:c r="B12" s="27" t="str">
        <x:v>https://www.investor.gov/introduction-investing/general-resources/news-alerts/alerts-bulletins/investor-bulletins/updated</x:v>
      </x:c>
    </x:row>
    <x:row r="13">
      <x:c r="A13" s="27" t="str">
        <x:v>FINRA — Fees and Commissions</x:v>
      </x:c>
      <x:c r="B13" s="27" t="str">
        <x:v>https://www.finra.org/investors/investing/investing-basics/fees-commissions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43" t="str">
        <x:v>Starting balance ($)</x:v>
      </x:c>
      <x:c r="B1" s="43" t="str">
        <x:v>Years</x:v>
      </x:c>
      <x:c r="C1" s="43" t="str">
        <x:v>Ending balance @ 1.00% cost ($)</x:v>
      </x:c>
      <x:c r="D1" s="43" t="str">
        <x:v>Ending balance @ 0.00% cost ($)</x:v>
      </x:c>
      <x:c r="E1" s="43" t="str">
        <x:v>Ending-value gap ($)</x:v>
      </x:c>
      <x:c r="F1" s="43" t="str">
        <x:v>Gap vs 0.00% ending balance</x:v>
      </x:c>
      <x:c r="G1" s="43" t="str">
        <x:v>Cumulative modeled fees ($)</x:v>
      </x:c>
    </x:row>
    <x:row r="2">
      <x:c r="A2" s="46" t="n">
        <x:v>100000</x:v>
      </x:c>
      <x:c r="B2" s="27" t="n">
        <x:v>10</x:v>
      </x:c>
      <x:c r="C2" s="46" t="n">
        <x:f>A2*((1+Assumptions!$B$3)*(1-Assumptions!$B$4))^B2</x:f>
        <x:v>177905.6426361925</x:v>
      </x:c>
      <x:c r="D2" s="46" t="n">
        <x:f>A2*((1+Assumptions!$B$3)*(1-Assumptions!$B$5))^B2</x:f>
        <x:v>196715.13572895655</x:v>
      </x:c>
      <x:c r="E2" s="46" t="n">
        <x:f>D2-C2</x:f>
        <x:v>18809.493092764053</x:v>
      </x:c>
      <x:c r="F2" s="47" t="n">
        <x:f>E2/D2</x:f>
        <x:v>0.0956179249911947</x:v>
      </x:c>
      <x:c r="G2" s="46" t="n">
        <x:f>IF(ABS(((1+Assumptions!$B$3)*(1-Assumptions!$B$4))-1)&lt;1E-12,(A2*(1+Assumptions!$B$3)*Assumptions!$B$4)*B2,(A2*(1+Assumptions!$B$3)*Assumptions!$B$4)*((((1+Assumptions!$B$3)*(1-Assumptions!$B$4)))^B2-1)/(((1+Assumptions!$B$3)*(1-Assumptions!$B$4))-1))</x:f>
        <x:v>14057.173291859322</x:v>
      </x:c>
    </x:row>
    <x:row r="3">
      <x:c r="A3" s="46" t="n">
        <x:v>100000</x:v>
      </x:c>
      <x:c r="B3" s="27" t="n">
        <x:v>20</x:v>
      </x:c>
      <x:c r="C3" s="46" t="n">
        <x:f>A3*((1+Assumptions!$B$3)*(1-Assumptions!$B$4))^B3</x:f>
        <x:v>316504.1768179663</x:v>
      </x:c>
      <x:c r="D3" s="46" t="n">
        <x:f>A3*((1+Assumptions!$B$3)*(1-Assumptions!$B$5))^B3</x:f>
        <x:v>386968.44624861795</x:v>
      </x:c>
      <x:c r="E3" s="46" t="n">
        <x:f>D3-C3</x:f>
        <x:v>70464.26943065168</x:v>
      </x:c>
      <x:c r="F3" s="47" t="n">
        <x:f>E3/D3</x:f>
        <x:v>0.1820930624027678</x:v>
      </x:c>
      <x:c r="G3" s="46" t="n">
        <x:f>IF(ABS(((1+Assumptions!$B$3)*(1-Assumptions!$B$4))-1)&lt;1E-12,(A3*(1+Assumptions!$B$3)*Assumptions!$B$4)*B3,(A3*(1+Assumptions!$B$3)*Assumptions!$B$4)*((((1+Assumptions!$B$3)*(1-Assumptions!$B$4)))^B3-1)/(((1+Assumptions!$B$3)*(1-Assumptions!$B$4))-1))</x:f>
        <x:v>39065.67777322486</x:v>
      </x:c>
    </x:row>
    <x:row r="4">
      <x:c r="A4" s="46" t="n">
        <x:v>100000</x:v>
      </x:c>
      <x:c r="B4" s="27" t="n">
        <x:v>30</x:v>
      </x:c>
      <x:c r="C4" s="46" t="n">
        <x:f>A4*((1+Assumptions!$B$3)*(1-Assumptions!$B$4))^B4</x:f>
        <x:v>563078.789738394</x:v>
      </x:c>
      <x:c r="D4" s="46" t="n">
        <x:f>A4*((1+Assumptions!$B$3)*(1-Assumptions!$B$5))^B4</x:f>
        <x:v>761225.504266203</x:v>
      </x:c>
      <x:c r="E4" s="46" t="n">
        <x:f>D4-C4</x:f>
        <x:v>198146.71452780906</x:v>
      </x:c>
      <x:c r="F4" s="47" t="n">
        <x:f>E4/D4</x:f>
        <x:v>0.26029962661171757</x:v>
      </x:c>
      <x:c r="G4" s="46" t="n">
        <x:f>IF(ABS(((1+Assumptions!$B$3)*(1-Assumptions!$B$4))-1)&lt;1E-12,(A4*(1+Assumptions!$B$3)*Assumptions!$B$4)*B4,(A4*(1+Assumptions!$B$3)*Assumptions!$B$4)*((((1+Assumptions!$B$3)*(1-Assumptions!$B$4)))^B4-1)/(((1+Assumptions!$B$3)*(1-Assumptions!$B$4))-1))</x:f>
        <x:v>83557.21838449924</x:v>
      </x:c>
    </x:row>
    <x:row r="5">
      <x:c r="A5" s="46" t="n">
        <x:v>250000</x:v>
      </x:c>
      <x:c r="B5" s="27" t="n">
        <x:v>10</x:v>
      </x:c>
      <x:c r="C5" s="46" t="n">
        <x:f>A5*((1+Assumptions!$B$3)*(1-Assumptions!$B$4))^B5</x:f>
        <x:v>444764.1065904812</x:v>
      </x:c>
      <x:c r="D5" s="46" t="n">
        <x:f>A5*((1+Assumptions!$B$3)*(1-Assumptions!$B$5))^B5</x:f>
        <x:v>491787.8393223914</x:v>
      </x:c>
      <x:c r="E5" s="46" t="n">
        <x:f>D5-C5</x:f>
        <x:v>47023.73273191019</x:v>
      </x:c>
      <x:c r="F5" s="47" t="n">
        <x:f>E5/D5</x:f>
        <x:v>0.09561792499119483</x:v>
      </x:c>
      <x:c r="G5" s="46" t="n">
        <x:f>IF(ABS(((1+Assumptions!$B$3)*(1-Assumptions!$B$4))-1)&lt;1E-12,(A5*(1+Assumptions!$B$3)*Assumptions!$B$4)*B5,(A5*(1+Assumptions!$B$3)*Assumptions!$B$4)*((((1+Assumptions!$B$3)*(1-Assumptions!$B$4)))^B5-1)/(((1+Assumptions!$B$3)*(1-Assumptions!$B$4))-1))</x:f>
        <x:v>35142.933229648304</x:v>
      </x:c>
    </x:row>
    <x:row r="6">
      <x:c r="A6" s="46" t="n">
        <x:v>250000</x:v>
      </x:c>
      <x:c r="B6" s="27" t="n">
        <x:v>20</x:v>
      </x:c>
      <x:c r="C6" s="46" t="n">
        <x:f>A6*((1+Assumptions!$B$3)*(1-Assumptions!$B$4))^B6</x:f>
        <x:v>791260.4420449157</x:v>
      </x:c>
      <x:c r="D6" s="46" t="n">
        <x:f>A6*((1+Assumptions!$B$3)*(1-Assumptions!$B$5))^B6</x:f>
        <x:v>967421.1156215449</x:v>
      </x:c>
      <x:c r="E6" s="46" t="n">
        <x:f>D6-C6</x:f>
        <x:v>176160.67357662914</x:v>
      </x:c>
      <x:c r="F6" s="47" t="n">
        <x:f>E6/D6</x:f>
        <x:v>0.1820930624027677</x:v>
      </x:c>
      <x:c r="G6" s="46" t="n">
        <x:f>IF(ABS(((1+Assumptions!$B$3)*(1-Assumptions!$B$4))-1)&lt;1E-12,(A6*(1+Assumptions!$B$3)*Assumptions!$B$4)*B6,(A6*(1+Assumptions!$B$3)*Assumptions!$B$4)*((((1+Assumptions!$B$3)*(1-Assumptions!$B$4)))^B6-1)/(((1+Assumptions!$B$3)*(1-Assumptions!$B$4))-1))</x:f>
        <x:v>97664.19443306215</x:v>
      </x:c>
    </x:row>
    <x:row r="7">
      <x:c r="A7" s="46" t="n">
        <x:v>250000</x:v>
      </x:c>
      <x:c r="B7" s="27" t="n">
        <x:v>30</x:v>
      </x:c>
      <x:c r="C7" s="46" t="n">
        <x:f>A7*((1+Assumptions!$B$3)*(1-Assumptions!$B$4))^B7</x:f>
        <x:v>1407696.9743459849</x:v>
      </x:c>
      <x:c r="D7" s="46" t="n">
        <x:f>A7*((1+Assumptions!$B$3)*(1-Assumptions!$B$5))^B7</x:f>
        <x:v>1903063.7606655078</x:v>
      </x:c>
      <x:c r="E7" s="46" t="n">
        <x:f>D7-C7</x:f>
        <x:v>495366.7863195229</x:v>
      </x:c>
      <x:c r="F7" s="47" t="n">
        <x:f>E7/D7</x:f>
        <x:v>0.2602996266117177</x:v>
      </x:c>
      <x:c r="G7" s="46" t="n">
        <x:f>IF(ABS(((1+Assumptions!$B$3)*(1-Assumptions!$B$4))-1)&lt;1E-12,(A7*(1+Assumptions!$B$3)*Assumptions!$B$4)*B7,(A7*(1+Assumptions!$B$3)*Assumptions!$B$4)*((((1+Assumptions!$B$3)*(1-Assumptions!$B$4)))^B7-1)/(((1+Assumptions!$B$3)*(1-Assumptions!$B$4))-1))</x:f>
        <x:v>208893.04596124808</x:v>
      </x:c>
    </x:row>
    <x:row r="8">
      <x:c r="A8" s="46" t="n">
        <x:v>500000</x:v>
      </x:c>
      <x:c r="B8" s="27" t="n">
        <x:v>10</x:v>
      </x:c>
      <x:c r="C8" s="46" t="n">
        <x:f>A8*((1+Assumptions!$B$3)*(1-Assumptions!$B$4))^B8</x:f>
        <x:v>889528.2131809624</x:v>
      </x:c>
      <x:c r="D8" s="46" t="n">
        <x:f>A8*((1+Assumptions!$B$3)*(1-Assumptions!$B$5))^B8</x:f>
        <x:v>983575.6786447827</x:v>
      </x:c>
      <x:c r="E8" s="46" t="n">
        <x:f>D8-C8</x:f>
        <x:v>94047.46546382038</x:v>
      </x:c>
      <x:c r="F8" s="47" t="n">
        <x:f>E8/D8</x:f>
        <x:v>0.09561792499119483</x:v>
      </x:c>
      <x:c r="G8" s="46" t="n">
        <x:f>IF(ABS(((1+Assumptions!$B$3)*(1-Assumptions!$B$4))-1)&lt;1E-12,(A8*(1+Assumptions!$B$3)*Assumptions!$B$4)*B8,(A8*(1+Assumptions!$B$3)*Assumptions!$B$4)*((((1+Assumptions!$B$3)*(1-Assumptions!$B$4)))^B8-1)/(((1+Assumptions!$B$3)*(1-Assumptions!$B$4))-1))</x:f>
        <x:v>70285.86645929661</x:v>
      </x:c>
    </x:row>
    <x:row r="9">
      <x:c r="A9" s="46" t="n">
        <x:v>500000</x:v>
      </x:c>
      <x:c r="B9" s="27" t="n">
        <x:v>20</x:v>
      </x:c>
      <x:c r="C9" s="46" t="n">
        <x:f>A9*((1+Assumptions!$B$3)*(1-Assumptions!$B$4))^B9</x:f>
        <x:v>1582520.8840898315</x:v>
      </x:c>
      <x:c r="D9" s="46" t="n">
        <x:f>A9*((1+Assumptions!$B$3)*(1-Assumptions!$B$5))^B9</x:f>
        <x:v>1934842.2312430898</x:v>
      </x:c>
      <x:c r="E9" s="46" t="n">
        <x:f>D9-C9</x:f>
        <x:v>352321.3471532583</x:v>
      </x:c>
      <x:c r="F9" s="47" t="n">
        <x:f>E9/D9</x:f>
        <x:v>0.1820930624027677</x:v>
      </x:c>
      <x:c r="G9" s="46" t="n">
        <x:f>IF(ABS(((1+Assumptions!$B$3)*(1-Assumptions!$B$4))-1)&lt;1E-12,(A9*(1+Assumptions!$B$3)*Assumptions!$B$4)*B9,(A9*(1+Assumptions!$B$3)*Assumptions!$B$4)*((((1+Assumptions!$B$3)*(1-Assumptions!$B$4)))^B9-1)/(((1+Assumptions!$B$3)*(1-Assumptions!$B$4))-1))</x:f>
        <x:v>195328.3888661243</x:v>
      </x:c>
    </x:row>
    <x:row r="10">
      <x:c r="A10" s="46" t="n">
        <x:v>500000</x:v>
      </x:c>
      <x:c r="B10" s="27" t="n">
        <x:v>30</x:v>
      </x:c>
      <x:c r="C10" s="46" t="n">
        <x:f>A10*((1+Assumptions!$B$3)*(1-Assumptions!$B$4))^B10</x:f>
        <x:v>2815393.9486919697</x:v>
      </x:c>
      <x:c r="D10" s="46" t="n">
        <x:f>A10*((1+Assumptions!$B$3)*(1-Assumptions!$B$5))^B10</x:f>
        <x:v>3806127.5213310155</x:v>
      </x:c>
      <x:c r="E10" s="46" t="n">
        <x:f>D10-C10</x:f>
        <x:v>990733.5726390458</x:v>
      </x:c>
      <x:c r="F10" s="47" t="n">
        <x:f>E10/D10</x:f>
        <x:v>0.2602996266117177</x:v>
      </x:c>
      <x:c r="G10" s="46" t="n">
        <x:f>IF(ABS(((1+Assumptions!$B$3)*(1-Assumptions!$B$4))-1)&lt;1E-12,(A10*(1+Assumptions!$B$3)*Assumptions!$B$4)*B10,(A10*(1+Assumptions!$B$3)*Assumptions!$B$4)*((((1+Assumptions!$B$3)*(1-Assumptions!$B$4)))^B10-1)/(((1+Assumptions!$B$3)*(1-Assumptions!$B$4))-1))</x:f>
        <x:v>417786.09192249615</x:v>
      </x:c>
    </x:row>
    <x:row r="11">
      <x:c r="A11" s="46" t="n">
        <x:v>1000000</x:v>
      </x:c>
      <x:c r="B11" s="27" t="n">
        <x:v>10</x:v>
      </x:c>
      <x:c r="C11" s="46" t="n">
        <x:f>A11*((1+Assumptions!$B$3)*(1-Assumptions!$B$4))^B11</x:f>
        <x:v>1779056.4263619247</x:v>
      </x:c>
      <x:c r="D11" s="46" t="n">
        <x:f>A11*((1+Assumptions!$B$3)*(1-Assumptions!$B$5))^B11</x:f>
        <x:v>1967151.3572895655</x:v>
      </x:c>
      <x:c r="E11" s="46" t="n">
        <x:f>D11-C11</x:f>
        <x:v>188094.93092764076</x:v>
      </x:c>
      <x:c r="F11" s="47" t="n">
        <x:f>E11/D11</x:f>
        <x:v>0.09561792499119483</x:v>
      </x:c>
      <x:c r="G11" s="46" t="n">
        <x:f>IF(ABS(((1+Assumptions!$B$3)*(1-Assumptions!$B$4))-1)&lt;1E-12,(A11*(1+Assumptions!$B$3)*Assumptions!$B$4)*B11,(A11*(1+Assumptions!$B$3)*Assumptions!$B$4)*((((1+Assumptions!$B$3)*(1-Assumptions!$B$4)))^B11-1)/(((1+Assumptions!$B$3)*(1-Assumptions!$B$4))-1))</x:f>
        <x:v>140571.73291859322</x:v>
      </x:c>
    </x:row>
    <x:row r="12">
      <x:c r="A12" s="46" t="n">
        <x:v>1000000</x:v>
      </x:c>
      <x:c r="B12" s="27" t="n">
        <x:v>20</x:v>
      </x:c>
      <x:c r="C12" s="46" t="n">
        <x:f>A12*((1+Assumptions!$B$3)*(1-Assumptions!$B$4))^B12</x:f>
        <x:v>3165041.768179663</x:v>
      </x:c>
      <x:c r="D12" s="46" t="n">
        <x:f>A12*((1+Assumptions!$B$3)*(1-Assumptions!$B$5))^B12</x:f>
        <x:v>3869684.4624861795</x:v>
      </x:c>
      <x:c r="E12" s="46" t="n">
        <x:f>D12-C12</x:f>
        <x:v>704642.6943065166</x:v>
      </x:c>
      <x:c r="F12" s="47" t="n">
        <x:f>E12/D12</x:f>
        <x:v>0.1820930624027677</x:v>
      </x:c>
      <x:c r="G12" s="46" t="n">
        <x:f>IF(ABS(((1+Assumptions!$B$3)*(1-Assumptions!$B$4))-1)&lt;1E-12,(A12*(1+Assumptions!$B$3)*Assumptions!$B$4)*B12,(A12*(1+Assumptions!$B$3)*Assumptions!$B$4)*((((1+Assumptions!$B$3)*(1-Assumptions!$B$4)))^B12-1)/(((1+Assumptions!$B$3)*(1-Assumptions!$B$4))-1))</x:f>
        <x:v>390656.7777322486</x:v>
      </x:c>
    </x:row>
    <x:row r="13">
      <x:c r="A13" s="46" t="n">
        <x:v>1000000</x:v>
      </x:c>
      <x:c r="B13" s="27" t="n">
        <x:v>30</x:v>
      </x:c>
      <x:c r="C13" s="46" t="n">
        <x:f>A13*((1+Assumptions!$B$3)*(1-Assumptions!$B$4))^B13</x:f>
        <x:v>5630787.8973839395</x:v>
      </x:c>
      <x:c r="D13" s="46" t="n">
        <x:f>A13*((1+Assumptions!$B$3)*(1-Assumptions!$B$5))^B13</x:f>
        <x:v>7612255.042662031</x:v>
      </x:c>
      <x:c r="E13" s="46" t="n">
        <x:f>D13-C13</x:f>
        <x:v>1981467.1452780915</x:v>
      </x:c>
      <x:c r="F13" s="47" t="n">
        <x:f>E13/D13</x:f>
        <x:v>0.2602996266117177</x:v>
      </x:c>
      <x:c r="G13" s="46" t="n">
        <x:f>IF(ABS(((1+Assumptions!$B$3)*(1-Assumptions!$B$4))-1)&lt;1E-12,(A13*(1+Assumptions!$B$3)*Assumptions!$B$4)*B13,(A13*(1+Assumptions!$B$3)*Assumptions!$B$4)*((((1+Assumptions!$B$3)*(1-Assumptions!$B$4)))^B13-1)/(((1+Assumptions!$B$3)*(1-Assumptions!$B$4))-1))</x:f>
        <x:v>835572.1838449923</x:v>
      </x:c>
    </x:row>
    <x:row r="14">
      <x:c r="A14" s="46" t="n">
        <x:v>2000000</x:v>
      </x:c>
      <x:c r="B14" s="27" t="n">
        <x:v>10</x:v>
      </x:c>
      <x:c r="C14" s="46" t="n">
        <x:f>A14*((1+Assumptions!$B$3)*(1-Assumptions!$B$4))^B14</x:f>
        <x:v>3558112.8527238495</x:v>
      </x:c>
      <x:c r="D14" s="46" t="n">
        <x:f>A14*((1+Assumptions!$B$3)*(1-Assumptions!$B$5))^B14</x:f>
        <x:v>3934302.714579131</x:v>
      </x:c>
      <x:c r="E14" s="46" t="n">
        <x:f>D14-C14</x:f>
        <x:v>376189.8618552815</x:v>
      </x:c>
      <x:c r="F14" s="47" t="n">
        <x:f>E14/D14</x:f>
        <x:v>0.09561792499119483</x:v>
      </x:c>
      <x:c r="G14" s="46" t="n">
        <x:f>IF(ABS(((1+Assumptions!$B$3)*(1-Assumptions!$B$4))-1)&lt;1E-12,(A14*(1+Assumptions!$B$3)*Assumptions!$B$4)*B14,(A14*(1+Assumptions!$B$3)*Assumptions!$B$4)*((((1+Assumptions!$B$3)*(1-Assumptions!$B$4)))^B14-1)/(((1+Assumptions!$B$3)*(1-Assumptions!$B$4))-1))</x:f>
        <x:v>281143.46583718644</x:v>
      </x:c>
    </x:row>
    <x:row r="15">
      <x:c r="A15" s="46" t="n">
        <x:v>2000000</x:v>
      </x:c>
      <x:c r="B15" s="27" t="n">
        <x:v>20</x:v>
      </x:c>
      <x:c r="C15" s="46" t="n">
        <x:f>A15*((1+Assumptions!$B$3)*(1-Assumptions!$B$4))^B15</x:f>
        <x:v>6330083.536359326</x:v>
      </x:c>
      <x:c r="D15" s="46" t="n">
        <x:f>A15*((1+Assumptions!$B$3)*(1-Assumptions!$B$5))^B15</x:f>
        <x:v>7739368.924972359</x:v>
      </x:c>
      <x:c r="E15" s="46" t="n">
        <x:f>D15-C15</x:f>
        <x:v>1409285.388613033</x:v>
      </x:c>
      <x:c r="F15" s="47" t="n">
        <x:f>E15/D15</x:f>
        <x:v>0.1820930624027677</x:v>
      </x:c>
      <x:c r="G15" s="46" t="n">
        <x:f>IF(ABS(((1+Assumptions!$B$3)*(1-Assumptions!$B$4))-1)&lt;1E-12,(A15*(1+Assumptions!$B$3)*Assumptions!$B$4)*B15,(A15*(1+Assumptions!$B$3)*Assumptions!$B$4)*((((1+Assumptions!$B$3)*(1-Assumptions!$B$4)))^B15-1)/(((1+Assumptions!$B$3)*(1-Assumptions!$B$4))-1))</x:f>
        <x:v>781313.5554644972</x:v>
      </x:c>
    </x:row>
    <x:row r="16">
      <x:c r="A16" s="46" t="n">
        <x:v>2000000</x:v>
      </x:c>
      <x:c r="B16" s="27" t="n">
        <x:v>30</x:v>
      </x:c>
      <x:c r="C16" s="46" t="n">
        <x:f>A16*((1+Assumptions!$B$3)*(1-Assumptions!$B$4))^B16</x:f>
        <x:v>11261575.794767879</x:v>
      </x:c>
      <x:c r="D16" s="46" t="n">
        <x:f>A16*((1+Assumptions!$B$3)*(1-Assumptions!$B$5))^B16</x:f>
        <x:v>15224510.085324062</x:v>
      </x:c>
      <x:c r="E16" s="46" t="n">
        <x:f>D16-C16</x:f>
        <x:v>3962934.290556183</x:v>
      </x:c>
      <x:c r="F16" s="47" t="n">
        <x:f>E16/D16</x:f>
        <x:v>0.2602996266117177</x:v>
      </x:c>
      <x:c r="G16" s="46" t="n">
        <x:f>IF(ABS(((1+Assumptions!$B$3)*(1-Assumptions!$B$4))-1)&lt;1E-12,(A16*(1+Assumptions!$B$3)*Assumptions!$B$4)*B16,(A16*(1+Assumptions!$B$3)*Assumptions!$B$4)*((((1+Assumptions!$B$3)*(1-Assumptions!$B$4)))^B16-1)/(((1+Assumptions!$B$3)*(1-Assumptions!$B$4))-1))</x:f>
        <x:v>1671144.3676899846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</x:cols>
  <x:sheetData>
    <x:row r="1">
      <x:c r="A1" s="7" t="str">
        <x:v>30-Year Modeled Ending-Value Gap</x:v>
      </x:c>
      <x:c r="B1" s="7"/>
      <x:c r="C1" s="7"/>
      <x:c r="D1" s="7"/>
    </x:row>
    <x:row r="3">
      <x:c r="A3" s="23" t="str">
        <x:v>Starting balance ($)</x:v>
      </x:c>
      <x:c r="B3" s="23" t="str">
        <x:v>Gap: 1.00% cost vs 0.00% cost ($)</x:v>
      </x:c>
    </x:row>
    <x:row r="4">
      <x:c r="A4" s="4" t="n">
        <x:v>100000</x:v>
      </x:c>
      <x:c r="B4" s="4" t="n">
        <x:f>'Published Results'!E4</x:f>
        <x:v>198146.71452780906</x:v>
      </x:c>
    </x:row>
    <x:row r="5">
      <x:c r="A5" s="4" t="n">
        <x:v>250000</x:v>
      </x:c>
      <x:c r="B5" s="4" t="n">
        <x:f>'Published Results'!E7</x:f>
        <x:v>495366.7863195229</x:v>
      </x:c>
    </x:row>
    <x:row r="6">
      <x:c r="A6" s="4" t="n">
        <x:v>500000</x:v>
      </x:c>
      <x:c r="B6" s="4" t="n">
        <x:f>'Published Results'!E10</x:f>
        <x:v>990733.5726390458</x:v>
      </x:c>
    </x:row>
    <x:row r="7">
      <x:c r="A7" s="4" t="n">
        <x:v>1000000</x:v>
      </x:c>
      <x:c r="B7" s="4" t="n">
        <x:f>'Published Results'!E13</x:f>
        <x:v>1981467.1452780915</x:v>
      </x:c>
    </x:row>
    <x:row r="8">
      <x:c r="A8" s="4" t="n">
        <x:v>2000000</x:v>
      </x:c>
      <x:c r="B8" s="4" t="n">
        <x:f>'Published Results'!E16</x:f>
        <x:v>3962934.290556183</x:v>
      </x:c>
    </x:row>
  </x:sheetData>
  <x:mergeCells>
    <x:mergeCell ref="A1:D1"/>
  </x:mergeCells>
  <x:pageMargins left="0.7" right="0.7" top="0.75" bottom="0.75" header="0.3" footer="0.3"/>
  <x:drawing xmlns:r="http://schemas.openxmlformats.org/officeDocument/2006/relationships" r:id="R357d25a4225744e7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52" t="str">
        <x:v>Sensitivity: 1.00% Annual Cost vs 0.10% Annual Cost — 30 Years</x:v>
      </x:c>
      <x:c r="B1" s="52"/>
      <x:c r="C1" s="52"/>
      <x:c r="D1" s="52"/>
      <x:c r="E1" s="52"/>
    </x:row>
    <x:row r="2">
      <x:c r="A2" s="27"/>
      <x:c r="B2" s="27"/>
      <x:c r="C2" s="27"/>
      <x:c r="D2" s="27"/>
      <x:c r="E2" s="27"/>
    </x:row>
    <x:row r="3">
      <x:c r="A3" s="32" t="str">
        <x:v>Starting balance ($)</x:v>
      </x:c>
      <x:c r="B3" s="32" t="str">
        <x:v>Ending @ 1.00% ($)</x:v>
      </x:c>
      <x:c r="C3" s="32" t="str">
        <x:v>Ending @ 0.10% ($)</x:v>
      </x:c>
      <x:c r="D3" s="32" t="str">
        <x:v>Ending-value gap ($)</x:v>
      </x:c>
      <x:c r="E3" s="32" t="str">
        <x:v>Gap %</x:v>
      </x:c>
    </x:row>
    <x:row r="4">
      <x:c r="A4" s="46" t="n">
        <x:v>100000</x:v>
      </x:c>
      <x:c r="B4" s="46" t="n">
        <x:f>A4*((1+Assumptions!$B$3)*(1-Assumptions!$B$4))^30</x:f>
        <x:v>563078.789738394</x:v>
      </x:c>
      <x:c r="C4" s="46" t="n">
        <x:f>A4*((1+Assumptions!$B$3)*(1-Assumptions!$B$6))^30</x:f>
        <x:v>738716.8024103856</x:v>
      </x:c>
      <x:c r="D4" s="46" t="n">
        <x:f>C4-B4</x:f>
        <x:v>175638.0126719916</x:v>
      </x:c>
      <x:c r="E4" s="47" t="n">
        <x:f>D4/C4</x:f>
        <x:v>0.2377609553470234</x:v>
      </x:c>
    </x:row>
    <x:row r="5">
      <x:c r="A5" s="46" t="n">
        <x:v>250000</x:v>
      </x:c>
      <x:c r="B5" s="46" t="n">
        <x:f>A5*((1+Assumptions!$B$3)*(1-Assumptions!$B$4))^30</x:f>
        <x:v>1407696.9743459849</x:v>
      </x:c>
      <x:c r="C5" s="46" t="n">
        <x:f>A5*((1+Assumptions!$B$3)*(1-Assumptions!$B$6))^30</x:f>
        <x:v>1846792.006025964</x:v>
      </x:c>
      <x:c r="D5" s="46" t="n">
        <x:f>C5-B5</x:f>
        <x:v>439095.03167997906</x:v>
      </x:c>
      <x:c r="E5" s="47" t="n">
        <x:f>D5/C5</x:f>
        <x:v>0.23776095534702343</x:v>
      </x:c>
    </x:row>
    <x:row r="6">
      <x:c r="A6" s="46" t="n">
        <x:v>500000</x:v>
      </x:c>
      <x:c r="B6" s="46" t="n">
        <x:f>A6*((1+Assumptions!$B$3)*(1-Assumptions!$B$4))^30</x:f>
        <x:v>2815393.9486919697</x:v>
      </x:c>
      <x:c r="C6" s="46" t="n">
        <x:f>A6*((1+Assumptions!$B$3)*(1-Assumptions!$B$6))^30</x:f>
        <x:v>3693584.012051928</x:v>
      </x:c>
      <x:c r="D6" s="46" t="n">
        <x:f>C6-B6</x:f>
        <x:v>878190.0633599581</x:v>
      </x:c>
      <x:c r="E6" s="47" t="n">
        <x:f>D6/C6</x:f>
        <x:v>0.23776095534702343</x:v>
      </x:c>
    </x:row>
    <x:row r="7">
      <x:c r="A7" s="46" t="n">
        <x:v>1000000</x:v>
      </x:c>
      <x:c r="B7" s="46" t="n">
        <x:f>A7*((1+Assumptions!$B$3)*(1-Assumptions!$B$4))^30</x:f>
        <x:v>5630787.8973839395</x:v>
      </x:c>
      <x:c r="C7" s="46" t="n">
        <x:f>A7*((1+Assumptions!$B$3)*(1-Assumptions!$B$6))^30</x:f>
        <x:v>7387168.024103856</x:v>
      </x:c>
      <x:c r="D7" s="46" t="n">
        <x:f>C7-B7</x:f>
        <x:v>1756380.1267199162</x:v>
      </x:c>
      <x:c r="E7" s="47" t="n">
        <x:f>D7/C7</x:f>
        <x:v>0.23776095534702343</x:v>
      </x:c>
    </x:row>
    <x:row r="8">
      <x:c r="A8" s="46" t="n">
        <x:v>2000000</x:v>
      </x:c>
      <x:c r="B8" s="46" t="n">
        <x:f>A8*((1+Assumptions!$B$3)*(1-Assumptions!$B$4))^30</x:f>
        <x:v>11261575.794767879</x:v>
      </x:c>
      <x:c r="C8" s="46" t="n">
        <x:f>A8*((1+Assumptions!$B$3)*(1-Assumptions!$B$6))^30</x:f>
        <x:v>14774336.048207711</x:v>
      </x:c>
      <x:c r="D8" s="46" t="n">
        <x:f>C8-B8</x:f>
        <x:v>3512760.2534398325</x:v>
      </x:c>
      <x:c r="E8" s="47" t="n">
        <x:f>D8/C8</x:f>
        <x:v>0.23776095534702343</x:v>
      </x:c>
    </x:row>
  </x:sheetData>
  <x:mergeCells>
    <x:mergeCell ref="A1:E1"/>
  </x:mergeCells>
  <x:pageMargins left="0.7" right="0.7" top="0.75" bottom="0.75" header="0.3" footer="0.3"/>
</x:worksheet>
</file>